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'disp'!$A$1:$E$34</definedName>
    <definedName name="_xlnm.Print_Area" localSheetId="1">'evaluare'!$A$1:$E$39</definedName>
    <definedName name="_xlnm.Print_Area" localSheetId="0">'TOTAL'!$A$1:$E$40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<sst xmlns="http://schemas.openxmlformats.org/spreadsheetml/2006/main" count="98" uniqueCount="48">
  <si>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</si>
  <si>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</si>
  <si>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</si>
  <si>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</si>
  <si>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</si>
  <si>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</si>
  <si>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</si>
  <si>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</si>
  <si>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CASA DE ASIGURARI DE SANATATE IASI</t>
  </si>
  <si>
    <t>3=col.2/total col.2*  total fond 1</t>
  </si>
  <si>
    <t>VALOARE PUNCT</t>
  </si>
  <si>
    <t>FOND DISPONIBILITATE ( 10%)</t>
  </si>
  <si>
    <t>disponibilitate 10%</t>
  </si>
  <si>
    <t>evaluare 90%</t>
  </si>
  <si>
    <t xml:space="preserve"> Fond evaluare(90%)</t>
  </si>
  <si>
    <t>CENTRUL MEDICAL CARDIODENT</t>
  </si>
  <si>
    <t>FOND TOTAL ALOCAT RADIOLOGIE DENTARA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</si>
  <si>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</si>
  <si>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</si>
  <si>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</si>
  <si>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</si>
  <si>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</si>
  <si>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</si>
  <si>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</si>
  <si>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SEF SERVICIU EVALUARE CONTRACTARE</t>
  </si>
  <si>
    <t>CHARIS</t>
  </si>
  <si>
    <t>SEF SERVICIU DECONTARE</t>
  </si>
  <si>
    <t>Corina NEAMTIU</t>
  </si>
  <si>
    <t xml:space="preserve">TOTAL CRITERII DE SELECTIE  </t>
  </si>
  <si>
    <t>CMI MANCAS CARMEN</t>
  </si>
  <si>
    <t>Radu Gheorghe ȚIBICHI</t>
  </si>
  <si>
    <t>CMI ROMILA CRISTINA AMALIA</t>
  </si>
  <si>
    <t>Observatii</t>
  </si>
  <si>
    <t>SCM INTERDENTIS PASCANI - 2 pct.de lucru</t>
  </si>
  <si>
    <t>ORTODENT IMPLANT</t>
  </si>
  <si>
    <t>DIRECTOR GENERAL</t>
  </si>
  <si>
    <t>SC LUPU IULIAN SRL (fost CMI pana la 30.09.2020)</t>
  </si>
  <si>
    <t>Sabina BUTNARU</t>
  </si>
  <si>
    <t>DIF.2021 FATA DE 2020</t>
  </si>
  <si>
    <t>AN 2020</t>
  </si>
  <si>
    <t>puncte 2021</t>
  </si>
  <si>
    <t>SORRISO DENT SRL</t>
  </si>
  <si>
    <t>0</t>
  </si>
  <si>
    <t>ANEXA NR. 5</t>
  </si>
  <si>
    <t>DIRECTOR  EXECUTIV DRC</t>
  </si>
  <si>
    <t>ANEXA NR. 5.1</t>
  </si>
  <si>
    <t>AMBULATORIU DE SPECIALITATE PARACLINIC PRIVATI  RADIOLOGIE DENTARA - NOIEMBRIE</t>
  </si>
  <si>
    <t>29/09/2021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</si>
</sst>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95">
    <xf numFmtId="0" fontId="0" fillId="0" borderId="0" xfId="0" applyNumberFormat="1" applyBorder="1" applyAlignment="1">
      <alignment/>
    </xf>
    <xf numFmtId="2" fontId="10" fillId="0" borderId="11" xfId="57" applyNumberFormat="1" applyFont="1" applyFill="1" applyBorder="1" applyAlignment="1">
      <alignment horizontal="center" vertical="center" wrapText="1"/>
      <protection/>
    </xf>
    <xf numFmtId="4" fontId="10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10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1" fontId="10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10" fillId="0" borderId="1" xfId="57" applyFont="1" applyFill="1" applyBorder="1" applyAlignment="1">
      <alignment vertical="center"/>
      <protection/>
    </xf>
    <xf numFmtId="2" fontId="10" fillId="0" borderId="1" xfId="57" applyNumberFormat="1" applyFont="1" applyFill="1" applyBorder="1" applyAlignment="1">
      <alignment vertical="center"/>
      <protection/>
    </xf>
    <xf numFmtId="4" fontId="10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10" fillId="0" borderId="0" xfId="57" applyNumberFormat="1" applyFont="1" applyFill="1" applyBorder="1" applyAlignment="1">
      <alignment vertical="center"/>
      <protection/>
    </xf>
    <xf numFmtId="4" fontId="10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0" fontId="0" fillId="0" borderId="0" xfId="0" applyNumberFormat="1" applyBorder="1" applyAlignment="1">
      <alignment horizontal="center" vertical="center" wrapText="1"/>
    </xf>
    <xf numFmtId="49" fontId="0" fillId="0" borderId="0" xfId="57" applyNumberFormat="1" applyFont="1" applyBorder="1" applyAlignment="1">
      <alignment vertical="center" wrapText="1"/>
      <protection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198" fontId="4" fillId="0" borderId="0" xfId="57" applyNumberFormat="1" applyFont="1" applyAlignment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2" fontId="12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57" applyNumberFormat="1" applyFont="1" applyAlignment="1">
      <alignment vertical="center"/>
      <protection/>
    </xf>
    <xf numFmtId="4" fontId="12" fillId="0" borderId="0" xfId="57" applyNumberFormat="1" applyFont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2" fillId="0" borderId="0" xfId="57" applyFont="1" applyAlignment="1">
      <alignment vertical="center"/>
      <protection/>
    </xf>
    <xf numFmtId="0" fontId="12" fillId="0" borderId="0" xfId="57" applyFont="1" applyFill="1" applyAlignment="1">
      <alignment vertical="center"/>
      <protection/>
    </xf>
    <xf numFmtId="4" fontId="10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12" fillId="0" borderId="0" xfId="0" applyNumberFormat="1" applyFont="1" applyFill="1" applyBorder="1" applyAlignment="1">
      <alignment vertical="center"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0" fillId="0" borderId="0" xfId="57" applyNumberFormat="1" applyFont="1" applyAlignment="1">
      <alignment vertical="center"/>
      <protection/>
    </xf>
    <xf numFmtId="3" fontId="10" fillId="0" borderId="1" xfId="57" applyNumberFormat="1" applyFont="1" applyFill="1" applyBorder="1" applyAlignment="1">
      <alignment vertical="center"/>
      <protection/>
    </xf>
    <xf numFmtId="0" fontId="10" fillId="23" borderId="11" xfId="57" applyFont="1" applyFill="1" applyBorder="1" applyAlignment="1">
      <alignment vertical="center"/>
      <protection/>
    </xf>
    <xf numFmtId="4" fontId="10" fillId="0" borderId="11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1" fontId="3" fillId="0" borderId="0" xfId="57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Border="1" applyAlignment="1">
      <alignment horizontal="center" vertical="center" wrapText="1"/>
      <protection/>
    </xf>
    <xf numFmtId="4" fontId="0" fillId="0" borderId="0" xfId="57" applyNumberFormat="1" applyFont="1" applyBorder="1" applyAlignment="1">
      <alignment vertical="center" wrapText="1"/>
      <protection/>
    </xf>
    <xf numFmtId="2" fontId="12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4" fontId="10" fillId="0" borderId="16" xfId="57" applyNumberFormat="1" applyFont="1" applyFill="1" applyBorder="1" applyAlignment="1">
      <alignment horizontal="center"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10" fillId="0" borderId="17" xfId="57" applyNumberFormat="1" applyFont="1" applyFill="1" applyBorder="1" applyAlignment="1">
      <alignment vertical="center"/>
      <protection/>
    </xf>
    <xf numFmtId="3" fontId="10" fillId="0" borderId="18" xfId="57" applyNumberFormat="1" applyFont="1" applyFill="1" applyBorder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10" fillId="0" borderId="19" xfId="57" applyNumberFormat="1" applyFont="1" applyFill="1" applyBorder="1" applyAlignment="1">
      <alignment vertical="center"/>
      <protection/>
    </xf>
    <xf numFmtId="3" fontId="10" fillId="0" borderId="20" xfId="57" applyNumberFormat="1" applyFont="1" applyFill="1" applyBorder="1" applyAlignment="1">
      <alignment horizontal="center" vertical="center"/>
      <protection/>
    </xf>
    <xf numFmtId="1" fontId="0" fillId="0" borderId="21" xfId="57" applyNumberFormat="1" applyFont="1" applyFill="1" applyBorder="1" applyAlignment="1">
      <alignment vertical="center"/>
      <protection/>
    </xf>
    <xf numFmtId="1" fontId="0" fillId="0" borderId="22" xfId="57" applyNumberFormat="1" applyFont="1" applyFill="1" applyBorder="1" applyAlignment="1">
      <alignment horizontal="left" vertical="center"/>
      <protection/>
    </xf>
    <xf numFmtId="4" fontId="0" fillId="0" borderId="22" xfId="57" applyNumberFormat="1" applyFont="1" applyFill="1" applyBorder="1" applyAlignment="1">
      <alignment horizontal="right"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4" fontId="0" fillId="0" borderId="19" xfId="57" applyNumberFormat="1" applyFont="1" applyFill="1" applyBorder="1" applyAlignment="1">
      <alignment vertical="center" wrapText="1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4" fontId="10" fillId="0" borderId="1" xfId="57" applyNumberFormat="1" applyFont="1" applyBorder="1" applyAlignment="1">
      <alignment vertical="center"/>
      <protection/>
    </xf>
    <xf numFmtId="40" fontId="0" fillId="0" borderId="1" xfId="57" applyNumberFormat="1" applyFont="1" applyFill="1" applyBorder="1" applyAlignment="1">
      <alignment vertical="center"/>
      <protection/>
    </xf>
    <xf numFmtId="4" fontId="12" fillId="0" borderId="0" xfId="0" applyNumberFormat="1" applyFont="1" applyBorder="1" applyAlignment="1">
      <alignment vertical="center"/>
    </xf>
    <xf numFmtId="0" fontId="0" fillId="0" borderId="0" xfId="57" applyFont="1" applyFill="1" applyAlignment="1">
      <alignment horizontal="center" vertical="center"/>
      <protection/>
    </xf>
    <xf numFmtId="1" fontId="10" fillId="0" borderId="0" xfId="57" applyNumberFormat="1" applyFont="1" applyFill="1" applyAlignment="1">
      <alignment horizontal="center" vertical="center"/>
      <protection/>
    </xf>
    <xf numFmtId="4" fontId="0" fillId="0" borderId="22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10" fillId="0" borderId="0" xfId="57" applyFont="1" applyAlignment="1">
      <alignment vertical="center"/>
      <protection/>
    </xf>
    <xf numFmtId="4" fontId="10" fillId="0" borderId="0" xfId="57" applyNumberFormat="1" applyFont="1" applyAlignment="1">
      <alignment vertical="center"/>
      <protection/>
    </xf>
    <xf numFmtId="0" fontId="10" fillId="0" borderId="0" xfId="0" applyNumberFormat="1" applyFont="1" applyBorder="1" applyAlignment="1">
      <alignment horizontal="center" vertical="center"/>
    </xf>
    <xf numFmtId="4" fontId="10" fillId="0" borderId="0" xfId="57" applyNumberFormat="1" applyFont="1" applyBorder="1" applyAlignment="1">
      <alignment horizontal="center" vertical="center" wrapText="1"/>
      <protection/>
    </xf>
    <xf numFmtId="40" fontId="10" fillId="0" borderId="1" xfId="57" applyNumberFormat="1" applyFont="1" applyFill="1" applyBorder="1" applyAlignment="1">
      <alignment vertical="center"/>
      <protection/>
    </xf>
    <xf numFmtId="4" fontId="10" fillId="0" borderId="1" xfId="57" applyNumberFormat="1" applyFont="1" applyFill="1" applyBorder="1" applyAlignment="1">
      <alignment vertical="center"/>
      <protection/>
    </xf>
    <xf numFmtId="4" fontId="10" fillId="0" borderId="0" xfId="57" applyNumberFormat="1" applyFont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4" fontId="10" fillId="0" borderId="19" xfId="57" applyNumberFormat="1" applyFont="1" applyFill="1" applyBorder="1" applyAlignment="1">
      <alignment vertical="center" wrapText="1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4" fontId="0" fillId="0" borderId="24" xfId="57" applyNumberFormat="1" applyFont="1" applyFill="1" applyBorder="1" applyAlignment="1">
      <alignment vertical="center" wrapText="1"/>
      <protection/>
    </xf>
    <xf numFmtId="4" fontId="10" fillId="0" borderId="19" xfId="57" applyNumberFormat="1" applyFont="1" applyFill="1" applyBorder="1" applyAlignment="1">
      <alignment horizontal="right" vertical="center" wrapText="1"/>
      <protection/>
    </xf>
    <xf numFmtId="1" fontId="10" fillId="0" borderId="25" xfId="57" applyNumberFormat="1" applyFont="1" applyFill="1" applyBorder="1" applyAlignment="1">
      <alignment horizontal="center" vertical="center"/>
      <protection/>
    </xf>
    <xf numFmtId="4" fontId="0" fillId="0" borderId="26" xfId="57" applyNumberFormat="1" applyFont="1" applyFill="1" applyBorder="1" applyAlignment="1">
      <alignment vertical="center"/>
      <protection/>
    </xf>
    <xf numFmtId="49" fontId="0" fillId="0" borderId="19" xfId="57" applyNumberFormat="1" applyFont="1" applyFill="1" applyBorder="1" applyAlignment="1">
      <alignment vertical="center" wrapText="1"/>
      <protection/>
    </xf>
    <xf numFmtId="1" fontId="10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10" fillId="0" borderId="27" xfId="57" applyFont="1" applyFill="1" applyBorder="1" applyAlignment="1">
      <alignment vertical="center"/>
      <protection/>
    </xf>
    <xf numFmtId="4" fontId="10" fillId="0" borderId="28" xfId="57" applyNumberFormat="1" applyFont="1" applyFill="1" applyBorder="1" applyAlignment="1">
      <alignment vertical="center"/>
      <protection/>
    </xf>
    <xf numFmtId="0" fontId="0" fillId="0" borderId="27" xfId="57" applyFont="1" applyFill="1" applyBorder="1" applyAlignment="1">
      <alignment horizontal="center" vertical="center" wrapText="1"/>
      <protection/>
    </xf>
    <xf numFmtId="4" fontId="0" fillId="0" borderId="28" xfId="57" applyNumberFormat="1" applyFont="1" applyFill="1" applyBorder="1" applyAlignment="1">
      <alignment horizontal="center" vertical="center"/>
      <protection/>
    </xf>
    <xf numFmtId="4" fontId="12" fillId="0" borderId="0" xfId="57" applyNumberFormat="1" applyFont="1" applyAlignment="1">
      <alignment horizontal="right" vertical="center"/>
      <protection/>
    </xf>
    <xf numFmtId="4" fontId="10" fillId="0" borderId="16" xfId="57" applyNumberFormat="1" applyFont="1" applyBorder="1" applyAlignment="1">
      <alignment horizontal="center" vertical="center"/>
      <protection/>
    </xf>
    <xf numFmtId="1" fontId="10" fillId="0" borderId="17" xfId="57" applyNumberFormat="1" applyFont="1" applyBorder="1" applyAlignment="1">
      <alignment horizontal="center" vertical="center" wrapText="1"/>
      <protection/>
    </xf>
    <xf numFmtId="4" fontId="10" fillId="0" borderId="17" xfId="57" applyNumberFormat="1" applyFont="1" applyBorder="1" applyAlignment="1">
      <alignment vertical="center"/>
      <protection/>
    </xf>
    <xf numFmtId="0" fontId="0" fillId="0" borderId="29" xfId="57" applyFont="1" applyBorder="1" applyAlignment="1">
      <alignment vertical="center"/>
      <protection/>
    </xf>
    <xf numFmtId="4" fontId="10" fillId="0" borderId="30" xfId="57" applyNumberFormat="1" applyFont="1" applyBorder="1" applyAlignment="1">
      <alignment vertical="center"/>
      <protection/>
    </xf>
    <xf numFmtId="4" fontId="0" fillId="0" borderId="19" xfId="57" applyNumberFormat="1" applyFont="1" applyBorder="1" applyAlignment="1">
      <alignment vertical="center"/>
      <protection/>
    </xf>
    <xf numFmtId="0" fontId="0" fillId="0" borderId="31" xfId="58" applyFont="1" applyFill="1" applyBorder="1" applyAlignment="1">
      <alignment horizontal="center" vertical="center"/>
      <protection/>
    </xf>
    <xf numFmtId="1" fontId="10" fillId="0" borderId="30" xfId="58" applyNumberFormat="1" applyFont="1" applyFill="1" applyBorder="1" applyAlignment="1">
      <alignment horizontal="center" vertical="center"/>
      <protection/>
    </xf>
    <xf numFmtId="1" fontId="0" fillId="0" borderId="23" xfId="57" applyNumberFormat="1" applyFont="1" applyFill="1" applyBorder="1" applyAlignment="1">
      <alignment horizontal="left" vertical="center"/>
      <protection/>
    </xf>
    <xf numFmtId="1" fontId="0" fillId="0" borderId="17" xfId="57" applyNumberFormat="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10" fillId="0" borderId="31" xfId="57" applyFont="1" applyFill="1" applyBorder="1" applyAlignment="1">
      <alignment vertical="center"/>
      <protection/>
    </xf>
    <xf numFmtId="4" fontId="0" fillId="0" borderId="27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horizontal="center" vertical="center" wrapText="1"/>
      <protection/>
    </xf>
    <xf numFmtId="1" fontId="10" fillId="0" borderId="33" xfId="57" applyNumberFormat="1" applyFont="1" applyFill="1" applyBorder="1" applyAlignment="1">
      <alignment horizontal="center" vertical="center"/>
      <protection/>
    </xf>
    <xf numFmtId="1" fontId="10" fillId="0" borderId="34" xfId="57" applyNumberFormat="1" applyFont="1" applyFill="1" applyBorder="1" applyAlignment="1">
      <alignment horizontal="center" vertical="center"/>
      <protection/>
    </xf>
    <xf numFmtId="4" fontId="10" fillId="0" borderId="21" xfId="57" applyNumberFormat="1" applyFont="1" applyFill="1" applyBorder="1" applyAlignment="1">
      <alignment horizontal="right" vertical="center"/>
      <protection/>
    </xf>
    <xf numFmtId="4" fontId="10" fillId="0" borderId="12" xfId="57" applyNumberFormat="1" applyFont="1" applyFill="1" applyBorder="1" applyAlignment="1">
      <alignment horizontal="right" vertical="center"/>
      <protection/>
    </xf>
    <xf numFmtId="4" fontId="10" fillId="0" borderId="35" xfId="57" applyNumberFormat="1" applyFont="1" applyFill="1" applyBorder="1" applyAlignment="1">
      <alignment horizontal="right" vertical="center"/>
      <protection/>
    </xf>
    <xf numFmtId="4" fontId="10" fillId="0" borderId="27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0" fillId="0" borderId="19" xfId="57" applyNumberFormat="1" applyFont="1" applyFill="1" applyBorder="1" applyAlignment="1">
      <alignment vertical="center" wrapText="1"/>
      <protection/>
    </xf>
    <xf numFmtId="0" fontId="0" fillId="0" borderId="0" xfId="57" applyFont="1" applyAlignment="1">
      <alignment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horizontal="center" vertical="center" wrapText="1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36" xfId="57" applyNumberFormat="1" applyFont="1" applyFill="1" applyBorder="1" applyAlignment="1">
      <alignment vertical="center"/>
      <protection/>
    </xf>
    <xf numFmtId="4" fontId="10" fillId="0" borderId="31" xfId="57" applyNumberFormat="1" applyFont="1" applyFill="1" applyBorder="1" applyAlignment="1">
      <alignment vertical="center"/>
      <protection/>
    </xf>
    <xf numFmtId="4" fontId="10" fillId="24" borderId="11" xfId="57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7" applyFont="1" applyFill="1" applyAlignment="1">
      <alignment horizontal="center" vertical="center" wrapText="1"/>
      <protection/>
    </xf>
    <xf numFmtId="0" fontId="0" fillId="0" borderId="0" xfId="0" applyNumberForma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57" applyFont="1" applyAlignment="1">
      <alignment horizontal="center" vertical="center"/>
      <protection/>
    </xf>
    <xf numFmtId="2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0" fillId="0" borderId="0" xfId="57" applyFont="1" applyFill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 wrapText="1"/>
      <protection/>
    </xf>
    <xf numFmtId="4" fontId="10" fillId="0" borderId="37" xfId="57" applyNumberFormat="1" applyFont="1" applyFill="1" applyBorder="1" applyAlignment="1">
      <alignment horizontal="center" vertical="center"/>
      <protection/>
    </xf>
    <xf numFmtId="4" fontId="10" fillId="0" borderId="2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2" fontId="12" fillId="0" borderId="0" xfId="57" applyNumberFormat="1" applyFont="1" applyFill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2" fontId="12" fillId="0" borderId="0" xfId="57" applyNumberFormat="1" applyFont="1" applyFill="1" applyAlignment="1">
      <alignment horizontal="center" vertical="center"/>
      <protection/>
    </xf>
    <xf numFmtId="14" fontId="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SheetLayoutView="75" zoomScalePageLayoutView="0" workbookViewId="0" topLeftCell="A13">
      <selection activeCell="C19" sqref="C19:C27"/>
    </sheetView>
  </sheetViews>
  <sheetFormatPr defaultColWidth="9.140625" defaultRowHeight="12.75"/>
  <cols>
    <col min="1" max="1" width="3.7109375" style="38" customWidth="1"/>
    <col min="2" max="2" width="48.7109375" style="55" customWidth="1"/>
    <col min="3" max="3" width="18.7109375" style="46" customWidth="1"/>
    <col min="4" max="4" width="14.28125" style="46" customWidth="1"/>
    <col min="5" max="5" width="13.00390625" style="46" customWidth="1"/>
    <col min="6" max="16384" width="9.140625" style="38" customWidth="1"/>
  </cols>
  <sheetData>
    <row r="1" spans="1:4" ht="16.5" customHeight="1">
      <c r="A1" s="178" t="s">
        <v>8</v>
      </c>
      <c r="B1" s="178"/>
      <c r="C1" s="178"/>
      <c r="D1" s="139" t="s">
        <v>43</v>
      </c>
    </row>
    <row r="2" spans="1:5" ht="13.5">
      <c r="A2" s="36"/>
      <c r="B2" s="37"/>
      <c r="C2" s="37"/>
      <c r="D2" s="37"/>
      <c r="E2" s="108"/>
    </row>
    <row r="3" spans="1:5" ht="13.5">
      <c r="A3" s="36"/>
      <c r="B3" s="37"/>
      <c r="C3" s="37"/>
      <c r="D3" s="37"/>
      <c r="E3" s="108"/>
    </row>
    <row r="4" spans="1:5" ht="13.5">
      <c r="A4" s="36"/>
      <c r="B4" s="37"/>
      <c r="C4" s="37"/>
      <c r="D4" s="37"/>
      <c r="E4" s="108"/>
    </row>
    <row r="5" spans="2:3" ht="13.5">
      <c r="B5" s="43" t="s">
        <v>6</v>
      </c>
      <c r="C5" s="44"/>
    </row>
    <row r="6" spans="2:3" ht="13.5">
      <c r="B6" s="35" t="s">
        <v>35</v>
      </c>
      <c r="C6" s="44"/>
    </row>
    <row r="7" spans="2:3" ht="13.5">
      <c r="B7" s="43" t="s">
        <v>30</v>
      </c>
      <c r="C7" s="44"/>
    </row>
    <row r="8" spans="2:3" ht="13.5">
      <c r="B8" s="43"/>
      <c r="C8" s="45"/>
    </row>
    <row r="9" ht="13.5">
      <c r="B9" s="35" t="s">
        <v>7</v>
      </c>
    </row>
    <row r="10" spans="2:3" ht="21" customHeight="1">
      <c r="B10" s="179" t="s">
        <v>44</v>
      </c>
      <c r="C10" s="180"/>
    </row>
    <row r="11" ht="13.5">
      <c r="B11" s="48" t="s">
        <v>37</v>
      </c>
    </row>
    <row r="12" spans="1:5" ht="27.75" customHeight="1">
      <c r="A12" s="177"/>
      <c r="B12" s="177"/>
      <c r="C12" s="177"/>
      <c r="D12" s="177"/>
      <c r="E12" s="177"/>
    </row>
    <row r="13" spans="1:5" s="50" customFormat="1" ht="38.25" customHeight="1">
      <c r="A13" s="176" t="s">
        <v>28</v>
      </c>
      <c r="B13" s="176"/>
      <c r="C13" s="176"/>
      <c r="D13" s="176"/>
      <c r="E13" s="176"/>
    </row>
    <row r="14" spans="1:5" s="50" customFormat="1" ht="31.5" customHeight="1">
      <c r="A14" s="182" t="s">
        <v>46</v>
      </c>
      <c r="B14" s="182"/>
      <c r="C14" s="182"/>
      <c r="D14" s="182"/>
      <c r="E14" s="182"/>
    </row>
    <row r="15" spans="1:5" s="50" customFormat="1" ht="13.5">
      <c r="A15" s="176"/>
      <c r="B15" s="176"/>
      <c r="C15" s="176"/>
      <c r="D15" s="176"/>
      <c r="E15" s="176"/>
    </row>
    <row r="16" spans="1:5" ht="17.25" thickBot="1">
      <c r="A16" s="6"/>
      <c r="B16" s="7" t="s">
        <v>47</v>
      </c>
      <c r="C16" s="8"/>
      <c r="D16" s="8"/>
      <c r="E16" s="8"/>
    </row>
    <row r="17" spans="1:5" s="109" customFormat="1" ht="57.75" customHeight="1" thickBot="1">
      <c r="A17" s="137" t="s">
        <v>0</v>
      </c>
      <c r="B17" s="146" t="s">
        <v>1</v>
      </c>
      <c r="C17" s="153" t="s">
        <v>3</v>
      </c>
      <c r="D17" s="138" t="s">
        <v>13</v>
      </c>
      <c r="E17" s="154" t="s">
        <v>12</v>
      </c>
    </row>
    <row r="18" spans="1:5" s="110" customFormat="1" ht="13.5" thickBot="1">
      <c r="A18" s="133">
        <v>0</v>
      </c>
      <c r="B18" s="147">
        <v>1</v>
      </c>
      <c r="C18" s="155">
        <v>2</v>
      </c>
      <c r="D18" s="130">
        <v>3</v>
      </c>
      <c r="E18" s="156">
        <v>4</v>
      </c>
    </row>
    <row r="19" spans="1:5" s="110" customFormat="1" ht="12.75">
      <c r="A19" s="94">
        <v>1</v>
      </c>
      <c r="B19" s="148" t="s">
        <v>21</v>
      </c>
      <c r="C19" s="157">
        <f aca="true" t="shared" si="0" ref="C19:C27">D19+E19</f>
        <v>1840.88</v>
      </c>
      <c r="D19" s="111">
        <f>evaluare!D19</f>
        <v>1840.88</v>
      </c>
      <c r="E19" s="97">
        <f>disp!D19</f>
        <v>0</v>
      </c>
    </row>
    <row r="20" spans="1:5" s="110" customFormat="1" ht="12.75">
      <c r="A20" s="13">
        <f>A19+1</f>
        <v>2</v>
      </c>
      <c r="B20" s="149" t="s">
        <v>15</v>
      </c>
      <c r="C20" s="158">
        <f t="shared" si="0"/>
        <v>7125.3</v>
      </c>
      <c r="D20" s="112">
        <f>evaluare!D20</f>
        <v>5089.5</v>
      </c>
      <c r="E20" s="88">
        <f>disp!D20</f>
        <v>2035.8</v>
      </c>
    </row>
    <row r="21" spans="1:5" s="113" customFormat="1" ht="12.75">
      <c r="A21" s="13">
        <f aca="true" t="shared" si="1" ref="A21:A27">A20+1</f>
        <v>3</v>
      </c>
      <c r="B21" s="150" t="s">
        <v>25</v>
      </c>
      <c r="C21" s="158">
        <f t="shared" si="0"/>
        <v>5890.83</v>
      </c>
      <c r="D21" s="112">
        <f>evaluare!D21</f>
        <v>4872.93</v>
      </c>
      <c r="E21" s="88">
        <f>disp!D21</f>
        <v>1017.9</v>
      </c>
    </row>
    <row r="22" spans="1:5" s="113" customFormat="1" ht="12.75">
      <c r="A22" s="13">
        <f t="shared" si="1"/>
        <v>4</v>
      </c>
      <c r="B22" s="150" t="s">
        <v>33</v>
      </c>
      <c r="C22" s="158">
        <f t="shared" si="0"/>
        <v>4569.72</v>
      </c>
      <c r="D22" s="112">
        <f>evaluare!D22</f>
        <v>4569.72</v>
      </c>
      <c r="E22" s="88">
        <f>disp!D22</f>
        <v>0</v>
      </c>
    </row>
    <row r="23" spans="1:5" s="110" customFormat="1" ht="12.75">
      <c r="A23" s="13">
        <f t="shared" si="1"/>
        <v>5</v>
      </c>
      <c r="B23" s="149" t="s">
        <v>36</v>
      </c>
      <c r="C23" s="158">
        <f t="shared" si="0"/>
        <v>1191.16</v>
      </c>
      <c r="D23" s="112">
        <f>evaluare!D23</f>
        <v>1191.16</v>
      </c>
      <c r="E23" s="88">
        <f>disp!D23</f>
        <v>0</v>
      </c>
    </row>
    <row r="24" spans="1:5" s="113" customFormat="1" ht="12.75">
      <c r="A24" s="13">
        <f t="shared" si="1"/>
        <v>6</v>
      </c>
      <c r="B24" s="134" t="s">
        <v>29</v>
      </c>
      <c r="C24" s="158">
        <f t="shared" si="0"/>
        <v>2274.03</v>
      </c>
      <c r="D24" s="112">
        <f>evaluare!D24</f>
        <v>2274.03</v>
      </c>
      <c r="E24" s="88">
        <f>disp!D24</f>
        <v>0</v>
      </c>
    </row>
    <row r="25" spans="1:5" s="113" customFormat="1" ht="12.75">
      <c r="A25" s="13">
        <f t="shared" si="1"/>
        <v>7</v>
      </c>
      <c r="B25" s="151" t="s">
        <v>34</v>
      </c>
      <c r="C25" s="158">
        <f>D25+E25</f>
        <v>2393.15</v>
      </c>
      <c r="D25" s="112">
        <f>evaluare!D25</f>
        <v>2393.15</v>
      </c>
      <c r="E25" s="88">
        <f>disp!D25</f>
        <v>0</v>
      </c>
    </row>
    <row r="26" spans="1:5" s="113" customFormat="1" ht="12.75">
      <c r="A26" s="13">
        <f t="shared" si="1"/>
        <v>8</v>
      </c>
      <c r="B26" s="151" t="s">
        <v>31</v>
      </c>
      <c r="C26" s="158">
        <f t="shared" si="0"/>
        <v>2165.74</v>
      </c>
      <c r="D26" s="112">
        <f>evaluare!D26</f>
        <v>2165.74</v>
      </c>
      <c r="E26" s="88">
        <f>disp!D26</f>
        <v>0</v>
      </c>
    </row>
    <row r="27" spans="1:5" s="113" customFormat="1" ht="13.5" thickBot="1">
      <c r="A27" s="13">
        <f t="shared" si="1"/>
        <v>9</v>
      </c>
      <c r="B27" s="125" t="s">
        <v>41</v>
      </c>
      <c r="C27" s="159">
        <f t="shared" si="0"/>
        <v>3086.19</v>
      </c>
      <c r="D27" s="131">
        <f>evaluare!D27</f>
        <v>3086.19</v>
      </c>
      <c r="E27" s="169">
        <f>disp!D27</f>
        <v>0</v>
      </c>
    </row>
    <row r="28" spans="1:5" s="114" customFormat="1" ht="13.5" thickBot="1">
      <c r="A28" s="135"/>
      <c r="B28" s="152" t="s">
        <v>3</v>
      </c>
      <c r="C28" s="160">
        <f>SUM(C19:C27)</f>
        <v>30536.999999999996</v>
      </c>
      <c r="D28" s="136">
        <f>SUM(D19:D27)</f>
        <v>27483.3</v>
      </c>
      <c r="E28" s="170">
        <f>SUM(E19:E27)</f>
        <v>3053.7</v>
      </c>
    </row>
    <row r="29" spans="3:5" s="113" customFormat="1" ht="12.75" hidden="1">
      <c r="C29" s="115" t="e">
        <f>#REF!/0.76</f>
        <v>#REF!</v>
      </c>
      <c r="D29" s="115" t="e">
        <f>#REF!/$C29</f>
        <v>#REF!</v>
      </c>
      <c r="E29" s="115" t="e">
        <f>#REF!/$C29</f>
        <v>#REF!</v>
      </c>
    </row>
    <row r="30" spans="3:5" s="113" customFormat="1" ht="12.75">
      <c r="C30" s="115"/>
      <c r="D30" s="115"/>
      <c r="E30" s="115"/>
    </row>
    <row r="31" spans="2:5" s="17" customFormat="1" ht="12.75">
      <c r="B31" s="113"/>
      <c r="C31" s="64"/>
      <c r="D31" s="64"/>
      <c r="E31" s="64"/>
    </row>
    <row r="32" spans="2:5" s="116" customFormat="1" ht="12.75">
      <c r="B32" s="114" t="s">
        <v>10</v>
      </c>
      <c r="C32" s="117"/>
      <c r="D32" s="117">
        <f>evaluare!C33</f>
        <v>21.66</v>
      </c>
      <c r="E32" s="117">
        <f>disp!C31</f>
        <v>33.93</v>
      </c>
    </row>
    <row r="33" spans="2:5" s="116" customFormat="1" ht="12.75">
      <c r="B33" s="114"/>
      <c r="C33" s="117"/>
      <c r="D33" s="117"/>
      <c r="E33" s="117"/>
    </row>
    <row r="34" spans="2:5" s="116" customFormat="1" ht="12.75">
      <c r="B34" s="114"/>
      <c r="C34" s="117"/>
      <c r="D34" s="117"/>
      <c r="E34" s="117"/>
    </row>
    <row r="35" spans="2:5" s="116" customFormat="1" ht="12.75">
      <c r="B35" s="114"/>
      <c r="C35" s="117"/>
      <c r="D35" s="117"/>
      <c r="E35" s="117"/>
    </row>
    <row r="36" spans="2:5" s="116" customFormat="1" ht="12.75">
      <c r="B36" s="114"/>
      <c r="C36" s="117"/>
      <c r="D36" s="117"/>
      <c r="E36" s="117"/>
    </row>
    <row r="37" spans="2:5" s="17" customFormat="1" ht="12.75">
      <c r="B37" s="113"/>
      <c r="C37" s="64"/>
      <c r="D37" s="64"/>
      <c r="E37" s="64"/>
    </row>
    <row r="38" spans="2:5" s="17" customFormat="1" ht="12.75">
      <c r="B38" s="113"/>
      <c r="C38" s="64"/>
      <c r="D38" s="64"/>
      <c r="E38" s="64"/>
    </row>
    <row r="39" spans="1:5" s="17" customFormat="1" ht="12.75">
      <c r="A39" s="181" t="s">
        <v>24</v>
      </c>
      <c r="B39" s="173"/>
      <c r="C39" s="118"/>
      <c r="D39" s="181" t="s">
        <v>26</v>
      </c>
      <c r="E39" s="173"/>
    </row>
    <row r="40" spans="1:5" s="17" customFormat="1" ht="12.75" customHeight="1">
      <c r="A40" s="174" t="s">
        <v>5</v>
      </c>
      <c r="B40" s="175"/>
      <c r="C40" s="102"/>
      <c r="D40" s="172" t="s">
        <v>27</v>
      </c>
      <c r="E40" s="173"/>
    </row>
  </sheetData>
  <sheetProtection/>
  <mergeCells count="10">
    <mergeCell ref="A1:C1"/>
    <mergeCell ref="B10:C10"/>
    <mergeCell ref="A39:B39"/>
    <mergeCell ref="D39:E39"/>
    <mergeCell ref="A14:E14"/>
    <mergeCell ref="D40:E40"/>
    <mergeCell ref="A40:B40"/>
    <mergeCell ref="A15:E15"/>
    <mergeCell ref="A12:E12"/>
    <mergeCell ref="A13:E13"/>
  </mergeCells>
  <printOptions horizontalCentered="1"/>
  <pageMargins left="0" right="0" top="0.196850393700787" bottom="0.196850393700787" header="0.31496062992126" footer="0.31496062992126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C32" sqref="C32"/>
    </sheetView>
  </sheetViews>
  <sheetFormatPr defaultColWidth="9.140625" defaultRowHeight="12.75" outlineLevelRow="1"/>
  <cols>
    <col min="1" max="1" width="3.57421875" style="4" customWidth="1"/>
    <col min="2" max="2" width="46.28125" style="29" customWidth="1"/>
    <col min="3" max="3" width="20.28125" style="30" customWidth="1"/>
    <col min="4" max="4" width="18.421875" style="85" customWidth="1"/>
    <col min="5" max="5" width="20.421875" style="85" customWidth="1"/>
    <col min="6" max="6" width="10.57421875" style="4" customWidth="1"/>
    <col min="7" max="7" width="10.8515625" style="5" customWidth="1"/>
    <col min="8" max="8" width="11.421875" style="4" customWidth="1"/>
    <col min="9" max="16384" width="9.140625" style="4" customWidth="1"/>
  </cols>
  <sheetData>
    <row r="1" spans="1:7" s="38" customFormat="1" ht="15" customHeight="1">
      <c r="A1" s="178" t="s">
        <v>8</v>
      </c>
      <c r="B1" s="180"/>
      <c r="C1" s="180"/>
      <c r="D1" s="180"/>
      <c r="E1" s="79" t="s">
        <v>45</v>
      </c>
      <c r="G1" s="39"/>
    </row>
    <row r="2" spans="1:7" s="38" customFormat="1" ht="15" customHeight="1">
      <c r="A2" s="36"/>
      <c r="B2" s="37"/>
      <c r="C2" s="41"/>
      <c r="D2" s="41"/>
      <c r="E2" s="41"/>
      <c r="G2" s="39"/>
    </row>
    <row r="3" spans="1:7" s="38" customFormat="1" ht="15" customHeight="1" hidden="1" outlineLevel="1">
      <c r="A3" s="36"/>
      <c r="B3" s="37"/>
      <c r="C3" s="41"/>
      <c r="D3" s="41"/>
      <c r="E3" s="41"/>
      <c r="G3" s="39"/>
    </row>
    <row r="4" spans="1:7" s="38" customFormat="1" ht="15" customHeight="1" hidden="1" outlineLevel="1">
      <c r="A4" s="36"/>
      <c r="B4" s="37"/>
      <c r="C4" s="41"/>
      <c r="D4" s="41"/>
      <c r="E4" s="41"/>
      <c r="G4" s="39"/>
    </row>
    <row r="5" spans="2:7" s="38" customFormat="1" ht="15" customHeight="1" hidden="1" outlineLevel="1">
      <c r="B5" s="42"/>
      <c r="C5" s="43" t="s">
        <v>6</v>
      </c>
      <c r="D5" s="77"/>
      <c r="E5" s="77"/>
      <c r="F5" s="44"/>
      <c r="G5" s="39"/>
    </row>
    <row r="6" spans="2:7" s="38" customFormat="1" ht="15" customHeight="1" hidden="1" outlineLevel="1">
      <c r="B6" s="42"/>
      <c r="C6" s="35" t="s">
        <v>35</v>
      </c>
      <c r="D6" s="77"/>
      <c r="E6" s="77"/>
      <c r="F6" s="44"/>
      <c r="G6" s="39"/>
    </row>
    <row r="7" spans="2:7" s="38" customFormat="1" ht="15" customHeight="1" hidden="1" outlineLevel="1">
      <c r="B7" s="42"/>
      <c r="C7" s="43" t="s">
        <v>30</v>
      </c>
      <c r="D7" s="77"/>
      <c r="E7" s="77"/>
      <c r="F7" s="44"/>
      <c r="G7" s="39"/>
    </row>
    <row r="8" spans="2:7" s="38" customFormat="1" ht="15" customHeight="1" hidden="1" outlineLevel="1">
      <c r="B8" s="42"/>
      <c r="C8" s="43"/>
      <c r="D8" s="43"/>
      <c r="E8" s="43"/>
      <c r="F8" s="45"/>
      <c r="G8" s="39"/>
    </row>
    <row r="9" spans="2:7" s="38" customFormat="1" ht="15" customHeight="1" hidden="1" outlineLevel="1">
      <c r="B9" s="42"/>
      <c r="C9" s="35" t="s">
        <v>7</v>
      </c>
      <c r="D9" s="78"/>
      <c r="E9" s="78"/>
      <c r="F9" s="46"/>
      <c r="G9" s="39"/>
    </row>
    <row r="10" spans="2:7" s="38" customFormat="1" ht="22.5" customHeight="1" hidden="1" outlineLevel="1">
      <c r="B10" s="42"/>
      <c r="C10" s="190" t="s">
        <v>44</v>
      </c>
      <c r="D10" s="191"/>
      <c r="E10" s="41"/>
      <c r="F10" s="47"/>
      <c r="G10" s="39"/>
    </row>
    <row r="11" spans="2:7" s="38" customFormat="1" ht="15" customHeight="1" hidden="1" outlineLevel="1">
      <c r="B11" s="42"/>
      <c r="C11" s="48" t="s">
        <v>37</v>
      </c>
      <c r="D11" s="78"/>
      <c r="E11" s="78"/>
      <c r="F11" s="46"/>
      <c r="G11" s="39"/>
    </row>
    <row r="12" spans="2:7" s="38" customFormat="1" ht="15" customHeight="1" hidden="1" outlineLevel="1">
      <c r="B12" s="42"/>
      <c r="C12" s="48"/>
      <c r="D12" s="78"/>
      <c r="E12" s="78"/>
      <c r="F12" s="46"/>
      <c r="G12" s="39"/>
    </row>
    <row r="13" spans="2:7" s="38" customFormat="1" ht="15" customHeight="1" hidden="1" outlineLevel="1">
      <c r="B13" s="42"/>
      <c r="C13" s="35"/>
      <c r="D13" s="48"/>
      <c r="E13" s="48"/>
      <c r="F13" s="46"/>
      <c r="G13" s="39"/>
    </row>
    <row r="14" spans="1:7" s="38" customFormat="1" ht="15" customHeight="1" collapsed="1">
      <c r="A14" s="189" t="s">
        <v>17</v>
      </c>
      <c r="B14" s="189"/>
      <c r="C14" s="189"/>
      <c r="D14" s="189"/>
      <c r="E14" s="75"/>
      <c r="G14" s="39"/>
    </row>
    <row r="15" spans="1:5" ht="16.5">
      <c r="A15" s="187"/>
      <c r="B15" s="188"/>
      <c r="C15" s="3"/>
      <c r="D15" s="80"/>
      <c r="E15" s="80"/>
    </row>
    <row r="16" spans="1:5" ht="17.25" thickBot="1">
      <c r="A16" s="6"/>
      <c r="B16" s="7" t="str">
        <f>TOTAL!B16</f>
        <v>29/09/2021</v>
      </c>
      <c r="C16" s="3"/>
      <c r="D16" s="81"/>
      <c r="E16" s="81"/>
    </row>
    <row r="17" spans="1:8" s="9" customFormat="1" ht="39">
      <c r="A17" s="53" t="s">
        <v>0</v>
      </c>
      <c r="B17" s="54" t="s">
        <v>1</v>
      </c>
      <c r="C17" s="52" t="s">
        <v>40</v>
      </c>
      <c r="D17" s="87" t="s">
        <v>2</v>
      </c>
      <c r="E17" s="183" t="s">
        <v>32</v>
      </c>
      <c r="F17" s="10"/>
      <c r="G17" s="10"/>
      <c r="H17" s="11"/>
    </row>
    <row r="18" spans="1:8" s="32" customFormat="1" ht="32.25" customHeight="1" thickBot="1">
      <c r="A18" s="98">
        <v>0</v>
      </c>
      <c r="B18" s="99">
        <v>1</v>
      </c>
      <c r="C18" s="100">
        <v>2</v>
      </c>
      <c r="D18" s="101" t="s">
        <v>9</v>
      </c>
      <c r="E18" s="184"/>
      <c r="F18" s="71"/>
      <c r="G18" s="71" t="s">
        <v>38</v>
      </c>
      <c r="H18" s="71" t="s">
        <v>39</v>
      </c>
    </row>
    <row r="19" spans="1:13" s="12" customFormat="1" ht="15.75" customHeight="1">
      <c r="A19" s="94">
        <v>1</v>
      </c>
      <c r="B19" s="95" t="s">
        <v>22</v>
      </c>
      <c r="C19" s="96">
        <v>85</v>
      </c>
      <c r="D19" s="97">
        <f aca="true" t="shared" si="0" ref="D19:D27">ROUND(C19/C$28*C$29,2)</f>
        <v>1840.88</v>
      </c>
      <c r="E19" s="128"/>
      <c r="F19" s="72"/>
      <c r="G19" s="107">
        <f aca="true" t="shared" si="1" ref="G19:G27">C19-H19</f>
        <v>-13</v>
      </c>
      <c r="H19" s="105">
        <v>98</v>
      </c>
      <c r="I19" s="23"/>
      <c r="J19" s="23"/>
      <c r="K19" s="23"/>
      <c r="L19" s="23"/>
      <c r="M19" s="23"/>
    </row>
    <row r="20" spans="1:13" s="12" customFormat="1" ht="19.5" customHeight="1">
      <c r="A20" s="13">
        <f>A19+1</f>
        <v>2</v>
      </c>
      <c r="B20" s="14" t="s">
        <v>15</v>
      </c>
      <c r="C20" s="104">
        <v>235</v>
      </c>
      <c r="D20" s="88">
        <f>ROUND(C20/C$28*C$29,2)</f>
        <v>5089.5</v>
      </c>
      <c r="E20" s="132"/>
      <c r="F20" s="72"/>
      <c r="G20" s="107">
        <f t="shared" si="1"/>
        <v>119</v>
      </c>
      <c r="H20" s="105">
        <v>116</v>
      </c>
      <c r="I20" s="23"/>
      <c r="J20" s="23"/>
      <c r="K20" s="23"/>
      <c r="L20" s="23"/>
      <c r="M20" s="23"/>
    </row>
    <row r="21" spans="1:13" s="9" customFormat="1" ht="12.75">
      <c r="A21" s="13">
        <f aca="true" t="shared" si="2" ref="A21:A27">A20+1</f>
        <v>3</v>
      </c>
      <c r="B21" s="15" t="s">
        <v>25</v>
      </c>
      <c r="C21" s="104">
        <v>225</v>
      </c>
      <c r="D21" s="88">
        <f>ROUND(C21/C$28*C$29,2)</f>
        <v>4872.93</v>
      </c>
      <c r="E21" s="132"/>
      <c r="F21" s="73"/>
      <c r="G21" s="107">
        <f t="shared" si="1"/>
        <v>-92</v>
      </c>
      <c r="H21" s="105">
        <v>317</v>
      </c>
      <c r="I21" s="69"/>
      <c r="J21" s="69"/>
      <c r="K21" s="69"/>
      <c r="L21" s="69"/>
      <c r="M21" s="69"/>
    </row>
    <row r="22" spans="1:13" s="9" customFormat="1" ht="12.75">
      <c r="A22" s="13">
        <f t="shared" si="2"/>
        <v>4</v>
      </c>
      <c r="B22" s="15" t="s">
        <v>33</v>
      </c>
      <c r="C22" s="126">
        <v>211</v>
      </c>
      <c r="D22" s="88">
        <f>ROUND(C22/C$28*C$29,2)</f>
        <v>4569.72</v>
      </c>
      <c r="E22" s="103"/>
      <c r="F22" s="73"/>
      <c r="G22" s="107">
        <f t="shared" si="1"/>
        <v>47.5</v>
      </c>
      <c r="H22" s="105">
        <v>163.5</v>
      </c>
      <c r="I22" s="69"/>
      <c r="J22" s="69"/>
      <c r="K22" s="69"/>
      <c r="L22" s="69"/>
      <c r="M22" s="69"/>
    </row>
    <row r="23" spans="1:13" s="12" customFormat="1" ht="15.75" customHeight="1">
      <c r="A23" s="13">
        <f t="shared" si="2"/>
        <v>5</v>
      </c>
      <c r="B23" s="14" t="s">
        <v>36</v>
      </c>
      <c r="C23" s="126">
        <v>55</v>
      </c>
      <c r="D23" s="88">
        <f t="shared" si="0"/>
        <v>1191.16</v>
      </c>
      <c r="E23" s="103"/>
      <c r="F23" s="72"/>
      <c r="G23" s="107">
        <f t="shared" si="1"/>
        <v>-20</v>
      </c>
      <c r="H23" s="105">
        <v>75</v>
      </c>
      <c r="I23" s="23"/>
      <c r="J23" s="23"/>
      <c r="K23" s="23"/>
      <c r="L23" s="23"/>
      <c r="M23" s="23"/>
    </row>
    <row r="24" spans="1:13" s="9" customFormat="1" ht="12.75">
      <c r="A24" s="13">
        <f t="shared" si="2"/>
        <v>6</v>
      </c>
      <c r="B24" s="134" t="s">
        <v>29</v>
      </c>
      <c r="C24" s="126">
        <v>105</v>
      </c>
      <c r="D24" s="88">
        <f>ROUND(C24/C$28*C$29,2)</f>
        <v>2274.03</v>
      </c>
      <c r="E24" s="103"/>
      <c r="F24" s="73"/>
      <c r="G24" s="107">
        <f t="shared" si="1"/>
        <v>0</v>
      </c>
      <c r="H24" s="105">
        <v>105</v>
      </c>
      <c r="I24" s="69"/>
      <c r="J24" s="69"/>
      <c r="K24" s="69"/>
      <c r="L24" s="69"/>
      <c r="M24" s="69"/>
    </row>
    <row r="25" spans="1:13" s="123" customFormat="1" ht="12.75">
      <c r="A25" s="13">
        <f t="shared" si="2"/>
        <v>7</v>
      </c>
      <c r="B25" s="125" t="s">
        <v>34</v>
      </c>
      <c r="C25" s="104">
        <v>110.5</v>
      </c>
      <c r="D25" s="88">
        <f t="shared" si="0"/>
        <v>2393.15</v>
      </c>
      <c r="E25" s="124"/>
      <c r="F25" s="119"/>
      <c r="G25" s="120">
        <f t="shared" si="1"/>
        <v>-4.5</v>
      </c>
      <c r="H25" s="121">
        <v>115</v>
      </c>
      <c r="I25" s="122"/>
      <c r="J25" s="122"/>
      <c r="K25" s="122"/>
      <c r="L25" s="122"/>
      <c r="M25" s="122"/>
    </row>
    <row r="26" spans="1:13" s="9" customFormat="1" ht="12.75">
      <c r="A26" s="13">
        <f t="shared" si="2"/>
        <v>8</v>
      </c>
      <c r="B26" s="31" t="s">
        <v>31</v>
      </c>
      <c r="C26" s="82">
        <v>100</v>
      </c>
      <c r="D26" s="88">
        <f t="shared" si="0"/>
        <v>2165.74</v>
      </c>
      <c r="E26" s="103"/>
      <c r="F26" s="73"/>
      <c r="G26" s="107">
        <f t="shared" si="1"/>
        <v>2</v>
      </c>
      <c r="H26" s="105">
        <v>98</v>
      </c>
      <c r="I26" s="69"/>
      <c r="J26" s="69"/>
      <c r="K26" s="69"/>
      <c r="L26" s="69"/>
      <c r="M26" s="69"/>
    </row>
    <row r="27" spans="1:13" s="168" customFormat="1" ht="12.75">
      <c r="A27" s="161">
        <f t="shared" si="2"/>
        <v>9</v>
      </c>
      <c r="B27" s="125" t="s">
        <v>41</v>
      </c>
      <c r="C27" s="104">
        <v>142.5</v>
      </c>
      <c r="D27" s="165">
        <f t="shared" si="0"/>
        <v>3086.19</v>
      </c>
      <c r="E27" s="163"/>
      <c r="F27" s="166"/>
      <c r="G27" s="107">
        <f t="shared" si="1"/>
        <v>142.5</v>
      </c>
      <c r="H27" s="105">
        <f>113-113</f>
        <v>0</v>
      </c>
      <c r="I27" s="167"/>
      <c r="J27" s="167"/>
      <c r="K27" s="167"/>
      <c r="L27" s="167"/>
      <c r="M27" s="167"/>
    </row>
    <row r="28" spans="1:8" s="17" customFormat="1" ht="12.75">
      <c r="A28" s="16"/>
      <c r="B28" s="18" t="s">
        <v>3</v>
      </c>
      <c r="C28" s="2">
        <f>SUM(C19:C27)</f>
        <v>1269</v>
      </c>
      <c r="D28" s="2">
        <f>SUM(D19:D27)</f>
        <v>27483.3</v>
      </c>
      <c r="E28" s="129"/>
      <c r="F28" s="74"/>
      <c r="G28" s="106">
        <f>SUM(G19:G27)</f>
        <v>181.5</v>
      </c>
      <c r="H28" s="106">
        <f>SUM(H19:H27)</f>
        <v>1087.5</v>
      </c>
    </row>
    <row r="29" spans="1:9" s="17" customFormat="1" ht="12.75">
      <c r="A29" s="16"/>
      <c r="B29" s="19" t="s">
        <v>14</v>
      </c>
      <c r="C29" s="2">
        <f>C31*0.9</f>
        <v>27483.3</v>
      </c>
      <c r="D29" s="89"/>
      <c r="E29" s="92"/>
      <c r="F29" s="34"/>
      <c r="G29" s="69"/>
      <c r="H29" s="69"/>
      <c r="I29" s="9"/>
    </row>
    <row r="30" spans="1:9" s="17" customFormat="1" ht="12.75">
      <c r="A30" s="16"/>
      <c r="B30" s="19"/>
      <c r="C30" s="20"/>
      <c r="D30" s="88"/>
      <c r="E30" s="91"/>
      <c r="F30" s="34"/>
      <c r="G30" s="69"/>
      <c r="H30" s="69"/>
      <c r="I30" s="9"/>
    </row>
    <row r="31" spans="1:9" s="17" customFormat="1" ht="13.5" thickBot="1">
      <c r="A31" s="21"/>
      <c r="B31" s="1" t="s">
        <v>16</v>
      </c>
      <c r="C31" s="171">
        <v>30537</v>
      </c>
      <c r="D31" s="90"/>
      <c r="E31" s="93"/>
      <c r="F31" s="9"/>
      <c r="G31" s="69"/>
      <c r="H31" s="69"/>
      <c r="I31" s="9"/>
    </row>
    <row r="32" spans="2:9" s="17" customFormat="1" ht="12.75">
      <c r="B32" s="22"/>
      <c r="C32" s="23" t="s">
        <v>23</v>
      </c>
      <c r="D32" s="24"/>
      <c r="E32" s="24"/>
      <c r="F32" s="9"/>
      <c r="G32" s="10"/>
      <c r="H32" s="9"/>
      <c r="I32" s="9"/>
    </row>
    <row r="33" spans="2:9" s="17" customFormat="1" ht="12.75">
      <c r="B33" s="22" t="s">
        <v>4</v>
      </c>
      <c r="C33" s="23">
        <f>ROUND(C29/C28,2)</f>
        <v>21.66</v>
      </c>
      <c r="D33" s="24"/>
      <c r="E33" s="24"/>
      <c r="F33" s="9"/>
      <c r="G33" s="10"/>
      <c r="H33" s="9"/>
      <c r="I33" s="9"/>
    </row>
    <row r="34" spans="2:7" s="17" customFormat="1" ht="12.75">
      <c r="B34" s="22"/>
      <c r="C34" s="23"/>
      <c r="D34" s="24"/>
      <c r="E34" s="24"/>
      <c r="F34" s="9"/>
      <c r="G34" s="5"/>
    </row>
    <row r="35" spans="2:7" s="17" customFormat="1" ht="12.75">
      <c r="B35" s="22"/>
      <c r="C35" s="23"/>
      <c r="D35" s="24"/>
      <c r="E35" s="24"/>
      <c r="F35" s="9"/>
      <c r="G35" s="5"/>
    </row>
    <row r="36" spans="2:7" s="17" customFormat="1" ht="12.75">
      <c r="B36" s="22"/>
      <c r="C36" s="23"/>
      <c r="D36" s="24"/>
      <c r="E36" s="24"/>
      <c r="F36" s="9"/>
      <c r="G36" s="5"/>
    </row>
    <row r="37" spans="2:7" s="17" customFormat="1" ht="12.75">
      <c r="B37" s="22"/>
      <c r="C37" s="23"/>
      <c r="D37" s="24"/>
      <c r="E37" s="24"/>
      <c r="F37" s="9"/>
      <c r="G37" s="5"/>
    </row>
    <row r="38" spans="1:7" s="17" customFormat="1" ht="12.75" customHeight="1">
      <c r="A38" s="185" t="s">
        <v>24</v>
      </c>
      <c r="B38" s="175"/>
      <c r="C38" s="185" t="s">
        <v>26</v>
      </c>
      <c r="D38" s="185"/>
      <c r="E38" s="76"/>
      <c r="F38" s="33"/>
      <c r="G38" s="5"/>
    </row>
    <row r="39" spans="1:7" s="17" customFormat="1" ht="12.75" customHeight="1">
      <c r="A39" s="174" t="s">
        <v>5</v>
      </c>
      <c r="B39" s="175"/>
      <c r="C39" s="186" t="s">
        <v>27</v>
      </c>
      <c r="D39" s="186"/>
      <c r="E39" s="86"/>
      <c r="F39" s="33"/>
      <c r="G39" s="5"/>
    </row>
    <row r="40" spans="1:5" ht="16.5">
      <c r="A40" s="6"/>
      <c r="B40" s="25"/>
      <c r="C40" s="26"/>
      <c r="D40" s="83"/>
      <c r="E40" s="83"/>
    </row>
    <row r="41" spans="1:5" ht="16.5">
      <c r="A41" s="6"/>
      <c r="B41" s="25"/>
      <c r="C41" s="26"/>
      <c r="D41" s="83"/>
      <c r="E41" s="83"/>
    </row>
    <row r="42" spans="2:5" ht="12.75">
      <c r="B42" s="27"/>
      <c r="C42" s="28"/>
      <c r="D42" s="84"/>
      <c r="E42" s="84"/>
    </row>
    <row r="43" spans="2:5" ht="12.75">
      <c r="B43" s="27"/>
      <c r="C43" s="28"/>
      <c r="D43" s="84"/>
      <c r="E43" s="84"/>
    </row>
    <row r="44" spans="2:5" ht="12.75">
      <c r="B44" s="27"/>
      <c r="C44" s="28"/>
      <c r="D44" s="84"/>
      <c r="E44" s="84"/>
    </row>
  </sheetData>
  <sheetProtection/>
  <mergeCells count="9">
    <mergeCell ref="E17:E18"/>
    <mergeCell ref="C38:D38"/>
    <mergeCell ref="C39:D39"/>
    <mergeCell ref="A1:D1"/>
    <mergeCell ref="A15:B15"/>
    <mergeCell ref="A14:D14"/>
    <mergeCell ref="C10:D10"/>
    <mergeCell ref="A38:B38"/>
    <mergeCell ref="A39:B39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 topLeftCell="A12">
      <selection activeCell="A35" sqref="A35:IV39"/>
    </sheetView>
  </sheetViews>
  <sheetFormatPr defaultColWidth="9.140625" defaultRowHeight="12.75" outlineLevelRow="1"/>
  <cols>
    <col min="1" max="1" width="3.57421875" style="4" customWidth="1"/>
    <col min="2" max="2" width="48.00390625" style="70" customWidth="1"/>
    <col min="3" max="3" width="13.57421875" style="70" customWidth="1"/>
    <col min="4" max="4" width="18.8515625" style="4" customWidth="1"/>
    <col min="5" max="5" width="18.421875" style="4" customWidth="1"/>
    <col min="6" max="6" width="7.421875" style="4" customWidth="1"/>
    <col min="7" max="16384" width="9.140625" style="4" customWidth="1"/>
  </cols>
  <sheetData>
    <row r="1" spans="1:4" s="38" customFormat="1" ht="15" customHeight="1" hidden="1" outlineLevel="1">
      <c r="A1" s="36"/>
      <c r="B1" s="37"/>
      <c r="C1" s="41"/>
      <c r="D1" s="37"/>
    </row>
    <row r="2" spans="1:4" s="38" customFormat="1" ht="15" customHeight="1" hidden="1" outlineLevel="1">
      <c r="A2" s="36"/>
      <c r="B2" s="37"/>
      <c r="C2" s="41"/>
      <c r="D2" s="37"/>
    </row>
    <row r="3" spans="2:5" s="38" customFormat="1" ht="15" customHeight="1" hidden="1" outlineLevel="1">
      <c r="B3" s="55"/>
      <c r="C3" s="43" t="s">
        <v>6</v>
      </c>
      <c r="D3" s="44"/>
      <c r="E3" s="44"/>
    </row>
    <row r="4" spans="2:5" s="38" customFormat="1" ht="15" customHeight="1" hidden="1" outlineLevel="1">
      <c r="B4" s="55"/>
      <c r="C4" s="35" t="s">
        <v>35</v>
      </c>
      <c r="D4" s="44"/>
      <c r="E4" s="44"/>
    </row>
    <row r="5" spans="2:5" s="38" customFormat="1" ht="15" customHeight="1" hidden="1" outlineLevel="1">
      <c r="B5" s="55"/>
      <c r="C5" s="43" t="s">
        <v>30</v>
      </c>
      <c r="D5" s="44"/>
      <c r="E5" s="44"/>
    </row>
    <row r="6" spans="2:5" s="38" customFormat="1" ht="15" customHeight="1" hidden="1" outlineLevel="1">
      <c r="B6" s="55"/>
      <c r="C6" s="43"/>
      <c r="D6" s="45"/>
      <c r="E6" s="45"/>
    </row>
    <row r="7" spans="2:5" s="38" customFormat="1" ht="15" customHeight="1" hidden="1" outlineLevel="1">
      <c r="B7" s="55"/>
      <c r="C7" s="35" t="s">
        <v>7</v>
      </c>
      <c r="D7" s="78"/>
      <c r="E7" s="46"/>
    </row>
    <row r="8" spans="2:5" s="38" customFormat="1" ht="15.75" customHeight="1" hidden="1" outlineLevel="1">
      <c r="B8" s="55"/>
      <c r="C8" s="190" t="s">
        <v>44</v>
      </c>
      <c r="D8" s="191"/>
      <c r="E8" s="44"/>
    </row>
    <row r="9" spans="2:5" s="38" customFormat="1" ht="14.25" customHeight="1" hidden="1" outlineLevel="1">
      <c r="B9" s="55"/>
      <c r="C9" s="48" t="s">
        <v>37</v>
      </c>
      <c r="D9" s="78"/>
      <c r="E9" s="46"/>
    </row>
    <row r="10" spans="2:5" s="38" customFormat="1" ht="15" customHeight="1" hidden="1" outlineLevel="1">
      <c r="B10" s="55"/>
      <c r="C10" s="56"/>
      <c r="D10" s="49"/>
      <c r="E10" s="46"/>
    </row>
    <row r="11" spans="2:5" s="38" customFormat="1" ht="15" customHeight="1" hidden="1" outlineLevel="1">
      <c r="B11" s="55"/>
      <c r="C11" s="56"/>
      <c r="D11" s="49"/>
      <c r="E11" s="46"/>
    </row>
    <row r="12" spans="1:6" s="38" customFormat="1" ht="15" customHeight="1" collapsed="1">
      <c r="A12" s="192" t="s">
        <v>20</v>
      </c>
      <c r="B12" s="192"/>
      <c r="C12" s="192"/>
      <c r="D12" s="192"/>
      <c r="E12" s="192"/>
      <c r="F12" s="40"/>
    </row>
    <row r="13" spans="2:3" s="38" customFormat="1" ht="15" customHeight="1">
      <c r="B13" s="55"/>
      <c r="C13" s="55"/>
    </row>
    <row r="14" spans="1:3" s="38" customFormat="1" ht="15" customHeight="1">
      <c r="A14" s="50"/>
      <c r="B14" s="51"/>
      <c r="C14" s="55"/>
    </row>
    <row r="15" spans="1:4" s="59" customFormat="1" ht="15" customHeight="1">
      <c r="A15" s="193"/>
      <c r="B15" s="194"/>
      <c r="C15" s="57"/>
      <c r="D15" s="58"/>
    </row>
    <row r="16" spans="2:3" s="59" customFormat="1" ht="15" customHeight="1" thickBot="1">
      <c r="B16" s="7" t="str">
        <f>TOTAL!B16</f>
        <v>29/09/2021</v>
      </c>
      <c r="C16" s="7"/>
    </row>
    <row r="17" spans="1:5" s="17" customFormat="1" ht="39">
      <c r="A17" s="53" t="s">
        <v>0</v>
      </c>
      <c r="B17" s="54" t="s">
        <v>1</v>
      </c>
      <c r="C17" s="52" t="s">
        <v>40</v>
      </c>
      <c r="D17" s="140" t="s">
        <v>18</v>
      </c>
      <c r="E17" s="183" t="s">
        <v>32</v>
      </c>
    </row>
    <row r="18" spans="1:5" s="62" customFormat="1" ht="27" thickBot="1">
      <c r="A18" s="60">
        <v>0</v>
      </c>
      <c r="B18" s="61">
        <v>1</v>
      </c>
      <c r="C18" s="61">
        <v>2</v>
      </c>
      <c r="D18" s="141" t="s">
        <v>19</v>
      </c>
      <c r="E18" s="184"/>
    </row>
    <row r="19" spans="1:5" s="62" customFormat="1" ht="12.75">
      <c r="A19" s="94">
        <v>1</v>
      </c>
      <c r="B19" s="14" t="s">
        <v>21</v>
      </c>
      <c r="C19" s="63" t="s">
        <v>42</v>
      </c>
      <c r="D19" s="142">
        <f aca="true" t="shared" si="0" ref="D19:D27">ROUND(C19/C$28*C$29,2)</f>
        <v>0</v>
      </c>
      <c r="E19" s="124"/>
    </row>
    <row r="20" spans="1:5" s="62" customFormat="1" ht="12.75">
      <c r="A20" s="13">
        <f>A19+1</f>
        <v>2</v>
      </c>
      <c r="B20" s="14" t="s">
        <v>15</v>
      </c>
      <c r="C20" s="63">
        <v>60</v>
      </c>
      <c r="D20" s="142">
        <f t="shared" si="0"/>
        <v>2035.8</v>
      </c>
      <c r="E20" s="124"/>
    </row>
    <row r="21" spans="1:5" s="17" customFormat="1" ht="12.75">
      <c r="A21" s="13">
        <f aca="true" t="shared" si="1" ref="A21:A27">A20+1</f>
        <v>3</v>
      </c>
      <c r="B21" s="125" t="s">
        <v>25</v>
      </c>
      <c r="C21" s="63">
        <v>30</v>
      </c>
      <c r="D21" s="142">
        <f t="shared" si="0"/>
        <v>1017.9</v>
      </c>
      <c r="E21" s="103"/>
    </row>
    <row r="22" spans="1:5" s="17" customFormat="1" ht="12.75">
      <c r="A22" s="13">
        <f t="shared" si="1"/>
        <v>4</v>
      </c>
      <c r="B22" s="15" t="s">
        <v>33</v>
      </c>
      <c r="C22" s="127" t="s">
        <v>42</v>
      </c>
      <c r="D22" s="142">
        <f t="shared" si="0"/>
        <v>0</v>
      </c>
      <c r="E22" s="103"/>
    </row>
    <row r="23" spans="1:5" s="62" customFormat="1" ht="12.75">
      <c r="A23" s="13">
        <f t="shared" si="1"/>
        <v>5</v>
      </c>
      <c r="B23" s="14" t="s">
        <v>36</v>
      </c>
      <c r="C23" s="63" t="s">
        <v>42</v>
      </c>
      <c r="D23" s="142">
        <f t="shared" si="0"/>
        <v>0</v>
      </c>
      <c r="E23" s="103"/>
    </row>
    <row r="24" spans="1:5" s="17" customFormat="1" ht="12.75">
      <c r="A24" s="13">
        <f t="shared" si="1"/>
        <v>6</v>
      </c>
      <c r="B24" s="134" t="s">
        <v>29</v>
      </c>
      <c r="C24" s="63" t="s">
        <v>42</v>
      </c>
      <c r="D24" s="142">
        <f t="shared" si="0"/>
        <v>0</v>
      </c>
      <c r="E24" s="103"/>
    </row>
    <row r="25" spans="1:6" s="17" customFormat="1" ht="12.75">
      <c r="A25" s="13">
        <f t="shared" si="1"/>
        <v>7</v>
      </c>
      <c r="B25" s="125" t="s">
        <v>34</v>
      </c>
      <c r="C25" s="63" t="s">
        <v>42</v>
      </c>
      <c r="D25" s="142">
        <f t="shared" si="0"/>
        <v>0</v>
      </c>
      <c r="E25" s="124"/>
      <c r="F25" s="119"/>
    </row>
    <row r="26" spans="1:5" s="17" customFormat="1" ht="12.75">
      <c r="A26" s="13">
        <f t="shared" si="1"/>
        <v>8</v>
      </c>
      <c r="B26" s="31" t="s">
        <v>31</v>
      </c>
      <c r="C26" s="63" t="s">
        <v>42</v>
      </c>
      <c r="D26" s="142">
        <f t="shared" si="0"/>
        <v>0</v>
      </c>
      <c r="E26" s="103"/>
    </row>
    <row r="27" spans="1:5" s="164" customFormat="1" ht="12.75">
      <c r="A27" s="161">
        <f t="shared" si="1"/>
        <v>9</v>
      </c>
      <c r="B27" s="125" t="s">
        <v>41</v>
      </c>
      <c r="C27" s="162" t="s">
        <v>42</v>
      </c>
      <c r="D27" s="142">
        <f t="shared" si="0"/>
        <v>0</v>
      </c>
      <c r="E27" s="163"/>
    </row>
    <row r="28" spans="1:5" s="17" customFormat="1" ht="12.75">
      <c r="A28" s="16"/>
      <c r="B28" s="18" t="s">
        <v>3</v>
      </c>
      <c r="C28" s="65">
        <f>SUM(C19:C27)</f>
        <v>90</v>
      </c>
      <c r="D28" s="89">
        <f>SUM(D19:D27)</f>
        <v>3053.7</v>
      </c>
      <c r="E28" s="145"/>
    </row>
    <row r="29" spans="1:5" s="17" customFormat="1" ht="13.5" thickBot="1">
      <c r="A29" s="21"/>
      <c r="B29" s="66" t="s">
        <v>11</v>
      </c>
      <c r="C29" s="67">
        <f>evaluare!C31*0.1</f>
        <v>3053.7000000000003</v>
      </c>
      <c r="D29" s="144"/>
      <c r="E29" s="143"/>
    </row>
    <row r="30" spans="2:4" s="17" customFormat="1" ht="12.75">
      <c r="B30" s="68"/>
      <c r="C30" s="68"/>
      <c r="D30" s="9"/>
    </row>
    <row r="31" spans="2:4" s="17" customFormat="1" ht="12.75">
      <c r="B31" s="22" t="s">
        <v>4</v>
      </c>
      <c r="C31" s="23">
        <f>ROUND(C29/C28,2)</f>
        <v>33.93</v>
      </c>
      <c r="D31" s="69"/>
    </row>
    <row r="32" spans="2:4" s="17" customFormat="1" ht="12.75">
      <c r="B32" s="68"/>
      <c r="C32" s="24"/>
      <c r="D32" s="69"/>
    </row>
    <row r="33" spans="2:4" s="17" customFormat="1" ht="12.75">
      <c r="B33" s="68"/>
      <c r="C33" s="24"/>
      <c r="D33" s="69"/>
    </row>
    <row r="34" spans="2:4" s="17" customFormat="1" ht="12.75">
      <c r="B34" s="68"/>
      <c r="C34" s="24"/>
      <c r="D34" s="69"/>
    </row>
    <row r="35" spans="1:4" ht="15">
      <c r="A35" s="59"/>
      <c r="B35" s="57"/>
      <c r="C35" s="57"/>
      <c r="D35" s="59"/>
    </row>
    <row r="36" spans="1:4" ht="15">
      <c r="A36" s="59"/>
      <c r="B36" s="57"/>
      <c r="C36" s="57"/>
      <c r="D36" s="59"/>
    </row>
    <row r="37" spans="1:4" ht="15">
      <c r="A37" s="59"/>
      <c r="B37" s="57"/>
      <c r="C37" s="57"/>
      <c r="D37" s="59"/>
    </row>
  </sheetData>
  <sheetProtection/>
  <mergeCells count="4">
    <mergeCell ref="A12:E12"/>
    <mergeCell ref="A15:B15"/>
    <mergeCell ref="C8:D8"/>
    <mergeCell ref="E17:E18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2021-10-01T11:02:32Z</cp:lastPrinted>
  <dcterms:created xsi:type="dcterms:W3CDTF">2003-02-20T14:27:52Z</dcterms:created>
  <dcterms:modified xsi:type="dcterms:W3CDTF">2021-12-22T08:17:36Z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